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IO\INVERSIONES ACTUALIZADAS PARA WEB\"/>
    </mc:Choice>
  </mc:AlternateContent>
  <bookViews>
    <workbookView xWindow="120" yWindow="120" windowWidth="16530" windowHeight="9435"/>
  </bookViews>
  <sheets>
    <sheet name="ANEXO III -INVERS.OBLIGATORIA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Print_Area" localSheetId="0">'ANEXO III -INVERS.OBLIGATORIAS'!$A$2:$D$74</definedName>
    <definedName name="_xlnm.Print_Titles" localSheetId="0">'ANEXO III -INVERS.OBLIGATORIAS'!#REF!</definedName>
  </definedNames>
  <calcPr calcId="162913"/>
</workbook>
</file>

<file path=xl/calcChain.xml><?xml version="1.0" encoding="utf-8"?>
<calcChain xmlns="http://schemas.openxmlformats.org/spreadsheetml/2006/main">
  <c r="B73" i="1" l="1"/>
  <c r="B72" i="1"/>
  <c r="B71" i="1"/>
  <c r="B70" i="1"/>
  <c r="B69" i="1"/>
  <c r="B68" i="1"/>
  <c r="B67" i="1"/>
  <c r="B66" i="1"/>
  <c r="B65" i="1"/>
  <c r="B64" i="1"/>
  <c r="B63" i="1"/>
  <c r="B62" i="1"/>
  <c r="B61" i="1"/>
  <c r="B60" i="1"/>
  <c r="B59" i="1"/>
  <c r="B58" i="1"/>
  <c r="B57" i="1"/>
  <c r="B56" i="1"/>
  <c r="B55" i="1"/>
  <c r="B54" i="1"/>
  <c r="B53" i="1"/>
  <c r="B52" i="1"/>
  <c r="B51" i="1"/>
  <c r="B50" i="1"/>
  <c r="B49" i="1"/>
  <c r="B48" i="1"/>
  <c r="B45" i="1"/>
  <c r="B44" i="1"/>
  <c r="B43" i="1"/>
  <c r="B42" i="1"/>
  <c r="B41" i="1"/>
  <c r="B40" i="1"/>
  <c r="B38" i="1"/>
  <c r="B18" i="1"/>
  <c r="B15" i="1"/>
  <c r="B13" i="1"/>
  <c r="B8" i="1"/>
</calcChain>
</file>

<file path=xl/sharedStrings.xml><?xml version="1.0" encoding="utf-8"?>
<sst xmlns="http://schemas.openxmlformats.org/spreadsheetml/2006/main" count="169" uniqueCount="131">
  <si>
    <t>Denominación del Proyecto</t>
  </si>
  <si>
    <t>Descripción</t>
  </si>
  <si>
    <t>Localización</t>
  </si>
  <si>
    <t>Nro. de Proyecto</t>
  </si>
  <si>
    <t>Adecuación de sistema de Protección Catodica</t>
  </si>
  <si>
    <t>Provisión e instalación de Rectificadores, Kit anodos, Electrodo de referencia, Gabinete de veredo y de columna, columna, equipamiento para telemedición</t>
  </si>
  <si>
    <t>Varias</t>
  </si>
  <si>
    <t>Previsión Adecuación Protección Catodica</t>
  </si>
  <si>
    <t>5% del valor propuesto</t>
  </si>
  <si>
    <t>Provisión e instalación de odorizadores</t>
  </si>
  <si>
    <t>Renovación de redes antiguas y servicios</t>
  </si>
  <si>
    <t>Renovación de aproximadamente 26.000 mts. de redes de las localidades de Río Gallegos (YPF), Cutral Co, Neuquen, Puerto Madryn, Allen, Villa Regina, Gral Roca, Trelew y Zapala</t>
  </si>
  <si>
    <t>Renovación de redes por ubicación y/o tapada inadecuada</t>
  </si>
  <si>
    <t>Renovación de aproximadamente 5.000 mts. de redes de distribución de las localidades de Bariloche, Río Grande, Ushuaia, Neuquen y San Martin de los Andes</t>
  </si>
  <si>
    <t>Renovación de gasoductos y ramales</t>
  </si>
  <si>
    <t>Renovación de aproximadamente 16.000 mts. de gasoductos y ramales de las localidades de Gral. Roca, Neuquen, Río Gallegos, Ushuaia, Puerto Madryn y San Martin de los Andes</t>
  </si>
  <si>
    <t>Previsión renovación de redes, ramales y gasoductos</t>
  </si>
  <si>
    <t>5% del valor total propuesto</t>
  </si>
  <si>
    <t>Adecuación red incendio PIPA Bariloche y renovación compresores GLP</t>
  </si>
  <si>
    <t>Bariloche</t>
  </si>
  <si>
    <t>Instalación de nuevas plantas reguladoras y adecuación y ampliación de las existentes</t>
  </si>
  <si>
    <t>Previsión plantas reguladoras</t>
  </si>
  <si>
    <t>Instalación de válvulas en ramales</t>
  </si>
  <si>
    <t>Ramal alimentación a Puerto Madryn</t>
  </si>
  <si>
    <t>Puerto Madryn</t>
  </si>
  <si>
    <t>Provisión e instalación de puentes de medición; adecuación de puentes de medición para balance, Provisión de Unidades Correctoras y Medidores (Turbina/Rotativos)</t>
  </si>
  <si>
    <t>Telemedición</t>
  </si>
  <si>
    <t>Telemedición de puntos de medición e instalación de alarmas de baja presión</t>
  </si>
  <si>
    <t>Adquisición de vehículos para renovación y acondicionamiento de flota operativa.</t>
  </si>
  <si>
    <t>Se prevé la renovación de 163 vehículos de la flota operativa por antigüedad y desgaste de la misma. Así también se prevé ampliar la flota existente en 37 vehículos para mejor atención operativa.</t>
  </si>
  <si>
    <t>Centros Operativos de Camuzzi Gas del Sur</t>
  </si>
  <si>
    <t>Maquinarias, Herramientas Mayores e Instrumentos.</t>
  </si>
  <si>
    <t>Adquisición de Maquinarias, Herramientas Mayores e Instrumentos para operación y mantenimiento del sistema de distribución de gas.</t>
  </si>
  <si>
    <t>Medidores de gas y unidades correctoras.</t>
  </si>
  <si>
    <t>Se prevé la adquisición de medidores G4 (para consumo Residencial), G6/G10/G16/G25/ Medidores Rotativos y Turbinas (para consumo Comercial e Industrial) y Unidades Correctoras (para Grandes Consumos). Total = 136.057 unidades</t>
  </si>
  <si>
    <t>Muebles y equipamientos para oficinas, depósitos y talleres.</t>
  </si>
  <si>
    <t xml:space="preserve">Provisión de aires acondicionados, estufas, escritorios, mesas, sillas, armarios, modulares y demás mobiliarios y equipamientos para oficinas comerciales, depósitos y talleres. </t>
  </si>
  <si>
    <t>Obras edilicias en oficinas, depósitos y talleres.</t>
  </si>
  <si>
    <t>Obras edilicias para reacondicionamiento, ampliación y mejora de oficinas, depósitos y talleres en los centros operativos de la Distribuidora, para una mejor  funcionalidad de los inmuebles y atención a usuarios.</t>
  </si>
  <si>
    <t>Gestión operativa</t>
  </si>
  <si>
    <t>Gestión operativa (hardware y software): actividad por la cual se reponen los equipos informáticos y de telemedición,  ante averías irreparables u obsolescencia tecnológico. Asimismo se licencian el software necesarios para operar dichos equipos.</t>
  </si>
  <si>
    <t>Toda la sociedad</t>
  </si>
  <si>
    <t>Actualización tecnológica - etapa 1</t>
  </si>
  <si>
    <t xml:space="preserve">Actualización tecnológica - etapa 1: consiste en la adquisición e instalación de servidores, storage y ampliación de los existentes, para atender al crecimiento vegetativo de las bases de datos, así como proveer equipos para instalar los nuevos sistemas que se incorporan a la red de la compañía. </t>
  </si>
  <si>
    <t>Plataforma CRM</t>
  </si>
  <si>
    <t>Plataforma CRM: Sistema de Gestión de relaciones con los clientes,  que ayude  la empresa a gestionar las relaciones con sus clientes de una manera organizada</t>
  </si>
  <si>
    <t>Sucursal Digital</t>
  </si>
  <si>
    <t>Sucursal Digital: Publicación mediante un entorno WEB para que el usuario tenga acceso a tu información y realizar trámites.</t>
  </si>
  <si>
    <t>Solución de Printing</t>
  </si>
  <si>
    <t>Solución de Printing: Su instalación permitirá desarrollar la impresión de formularios a partir de una plataforma mas performante y flexible, mas allá de la aplicación que requiera dicho formulario</t>
  </si>
  <si>
    <t>Ingeniería Sistema de Facturación</t>
  </si>
  <si>
    <t>Ingeniería Sistema de Facturación: Diseño y programación de dicho sistema en una plataforma moderna, flexible y ágil, a efectos de aprovechar los adelantos producidos en sistemas de programación y abandonar la programación en Cobol</t>
  </si>
  <si>
    <t>Telemedición a Industrias</t>
  </si>
  <si>
    <t>Telemedición a Industrias: Consiste en la instalación de telemediciones a los clientes mas importantes de la sociedad, permitiendo agilizar los procesos de lectura y facturación de los mismos, así como el control del consumo durante el día.</t>
  </si>
  <si>
    <t>Nueva Telemedición - FIX</t>
  </si>
  <si>
    <t>Nueva Telemedición - FIX: Incorporación de nuevos puntos de telemedición a efectos de optimizar la operatoria de control y despacho de gas.</t>
  </si>
  <si>
    <t>Plataforma Telecontrol</t>
  </si>
  <si>
    <t>Plataforma Telecontrol: Renovación de la Plataforma de Telecontrol de las mediciones sobre la traza.</t>
  </si>
  <si>
    <t>Actualización tecnológica - etapa 2</t>
  </si>
  <si>
    <t xml:space="preserve">Actualización tecnológica - etapa 2: consiste en la adquisición e instalación de servidores, storage y ampliación de los existentes, para atender al crecimiento vegetativo de las bases de datos, así como proveer equipos para instalar los nuevos sistemas que se incorporan a la red de la compañía. </t>
  </si>
  <si>
    <t>Ingeniería Sistema de Facturación - etapa 2</t>
  </si>
  <si>
    <t>Ingeniería Sistema de Facturación - etapa 2: Mejora y actualización del nuevo sistema de Facturación y Cobranzas.</t>
  </si>
  <si>
    <t>Sistema de Seguridad Informatica</t>
  </si>
  <si>
    <t>Sistema de Seguridad Informática: Adqusición e instalación de una solución que permita administrar y monitorear de forma integrada y anticipada, la Seguridad Informática de la sociedad.</t>
  </si>
  <si>
    <t>Refuerzo San Antonio Oeste y Las Grutas</t>
  </si>
  <si>
    <t>Loop sobre gasoducto 6 km de Ø 6" y ref. ramal de 10 km de Ø 6"</t>
  </si>
  <si>
    <t>San Antonio Oeste</t>
  </si>
  <si>
    <t xml:space="preserve">Loop 15 Km Ø6". </t>
  </si>
  <si>
    <t>Catriel</t>
  </si>
  <si>
    <t>Compra Terreno Compresora Río Senguer</t>
  </si>
  <si>
    <t>Río Senguer</t>
  </si>
  <si>
    <t>Loop ramal 12 km Ø10" (transferencia Mainque). Loop 1 km Ø8" aguas abajo ERP Los Hornos (Plotier). Loop ramal alimentación a ERP Allen (25/10)  40 m de 6". Loop ramal alimentación a Villa Regina de 1.8 km de Ø4"</t>
  </si>
  <si>
    <t>750 mts.</t>
  </si>
  <si>
    <t>Las Grutas</t>
  </si>
  <si>
    <t>3900 mts</t>
  </si>
  <si>
    <t>Carmen de Patagones</t>
  </si>
  <si>
    <t>2400 mts.</t>
  </si>
  <si>
    <t>20100 mts.</t>
  </si>
  <si>
    <t>Neuquen</t>
  </si>
  <si>
    <t>1250 mts. red, 1900 mts ramal y ERP nueva</t>
  </si>
  <si>
    <t>Gral. Roca</t>
  </si>
  <si>
    <t>Expansión Sistema Fueguino</t>
  </si>
  <si>
    <t>Loop Río Grande 14.1 km Ø12", Loop 3km Succión PC Ø12", Loop 11 km Ø12" Trampa D, Loop 0.4 km Ø6" ramal Río Grande, Loop 0.5 km Ø3" ramal Río Grande, Loop 0.9 km Ø12" ramal Ushuaia, Equipo Compresor</t>
  </si>
  <si>
    <t>Expansión Sistema Conesa - Viedma</t>
  </si>
  <si>
    <t>Loop gasoducto de 18 km de Ø12" + equipo compresor (reserva)</t>
  </si>
  <si>
    <t>Viedma</t>
  </si>
  <si>
    <t>650 mts.</t>
  </si>
  <si>
    <t>1300 mts</t>
  </si>
  <si>
    <t>1400 mts.</t>
  </si>
  <si>
    <t>San Martín de los Andes</t>
  </si>
  <si>
    <t>1700 mts</t>
  </si>
  <si>
    <t>Junin de los Andes</t>
  </si>
  <si>
    <t>650 mts</t>
  </si>
  <si>
    <t>900 mts</t>
  </si>
  <si>
    <t>Esquel</t>
  </si>
  <si>
    <t>220 mts</t>
  </si>
  <si>
    <t>Cipolletti</t>
  </si>
  <si>
    <t>2900 mts. red, 200 mts ramal y ERP nueva</t>
  </si>
  <si>
    <t>Río Grande</t>
  </si>
  <si>
    <t>3500 mts.</t>
  </si>
  <si>
    <t>Comodoro Riv.</t>
  </si>
  <si>
    <t>2600 mts. red, 2300 mts ramal y ERP nueva</t>
  </si>
  <si>
    <t>Río Gallegos</t>
  </si>
  <si>
    <t>1850 mts. red, 100 mts ramal y ERP nueva</t>
  </si>
  <si>
    <t>Ushuaia</t>
  </si>
  <si>
    <t>1850 mts.</t>
  </si>
  <si>
    <t>Villa Regina</t>
  </si>
  <si>
    <t>1700 mts.</t>
  </si>
  <si>
    <t>Chos Malal</t>
  </si>
  <si>
    <t>2300 mts</t>
  </si>
  <si>
    <t>Centenario</t>
  </si>
  <si>
    <t>1100 mts.</t>
  </si>
  <si>
    <t>Senillosa</t>
  </si>
  <si>
    <t>2000 mts.</t>
  </si>
  <si>
    <t>Lamarque</t>
  </si>
  <si>
    <t>300 mts.</t>
  </si>
  <si>
    <t>Fernandez Oro</t>
  </si>
  <si>
    <t>Sarmiento</t>
  </si>
  <si>
    <t>Loop de ramal 3.0 km Dn. 6" aguas abajo de al derivación a Luis Beltran, Loop 1.9 km en Ø4" alimentación Lamarque</t>
  </si>
  <si>
    <t>Choele Choel</t>
  </si>
  <si>
    <t>Puerto Santa Cruz</t>
  </si>
  <si>
    <t>1570 mts.</t>
  </si>
  <si>
    <t>Río Colorado</t>
  </si>
  <si>
    <t>Zapala</t>
  </si>
  <si>
    <t>450 mts. red, 2100 mts ramal y ERP nueva</t>
  </si>
  <si>
    <t>Cutral Co</t>
  </si>
  <si>
    <t>350 mts</t>
  </si>
  <si>
    <t>Villalonga</t>
  </si>
  <si>
    <t>Loop de gasoducto 4.4 km Ø6"</t>
  </si>
  <si>
    <t>San Julian</t>
  </si>
  <si>
    <t>I.- PLAN DE INVERSIONES OBLIGATORIAS - Camuzzi Gas Sur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</si>
</sst>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10" x14ac:knownFonts="1">
    <font>
      <sz val="11"/>
      <color theme="1"/>
      <name val="Calibri"/>
      <family val="2"/>
      <scheme val="minor"/>
    </font>
    <font>
      <sz val="11"/>
      <color theme="1"/>
      <name val="Arial"/>
      <family val="2"/>
    </font>
    <font>
      <b/>
      <sz val="20"/>
      <name val="Arial"/>
      <family val="2"/>
    </font>
    <font>
      <b/>
      <sz val="10"/>
      <name val="Arial"/>
      <family val="2"/>
    </font>
    <font>
      <sz val="10"/>
      <color indexed="8"/>
      <name val="Arial"/>
      <family val="2"/>
    </font>
    <font>
      <sz val="12"/>
      <color indexed="8"/>
      <name val="Arial"/>
      <family val="2"/>
    </font>
    <font>
      <sz val="12"/>
      <color theme="1"/>
      <name val="Arial"/>
      <family val="2"/>
    </font>
    <font>
      <b/>
      <sz val="26"/>
      <color theme="1"/>
      <name val="Calibri"/>
      <family val="2"/>
      <scheme val="minor"/>
    </font>
    <font>
      <b/>
      <sz val="11"/>
      <color indexed="8"/>
      <name val="Arial"/>
      <family val="2"/>
    </font>
    <font>
      <b/>
      <sz val="12"/>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9">
    <xf numFmtId="0" fontId="0" fillId="0" borderId="0" xfId="0"/>
    <xf numFmtId="0" fontId="5" fillId="0" borderId="2" xfId="0" applyFont="1" applyFill="1" applyBorder="1" applyAlignment="1">
      <alignment horizontal="center" vertical="center"/>
    </xf>
    <xf numFmtId="2" fontId="5"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3" borderId="2" xfId="0" applyFont="1" applyFill="1" applyBorder="1" applyAlignment="1">
      <alignment horizontal="center" vertical="center"/>
    </xf>
    <xf numFmtId="2" fontId="5" fillId="3"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164" fontId="0" fillId="0" borderId="0" xfId="0" applyNumberFormat="1"/>
    <xf numFmtId="0" fontId="1" fillId="0" borderId="0" xfId="0" applyFont="1" applyBorder="1" applyAlignment="1">
      <alignment horizontal="center" vertical="center"/>
    </xf>
    <xf numFmtId="2"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Border="1"/>
    <xf numFmtId="2" fontId="8" fillId="0" borderId="0" xfId="0" applyNumberFormat="1" applyFont="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0" xfId="0" applyFill="1"/>
    <xf numFmtId="0" fontId="5" fillId="0" borderId="5" xfId="0" applyFont="1" applyFill="1" applyBorder="1" applyAlignment="1">
      <alignment horizontal="center" vertical="center"/>
    </xf>
    <xf numFmtId="2" fontId="5" fillId="0" borderId="6" xfId="0" applyNumberFormat="1" applyFont="1" applyFill="1" applyBorder="1" applyAlignment="1">
      <alignment vertical="center" wrapText="1"/>
    </xf>
    <xf numFmtId="0" fontId="6"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2" fontId="5" fillId="0" borderId="8" xfId="0" applyNumberFormat="1" applyFont="1" applyFill="1" applyBorder="1" applyAlignment="1">
      <alignment vertical="center" wrapText="1"/>
    </xf>
    <xf numFmtId="0" fontId="5" fillId="0" borderId="8"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theme" Target="theme/theme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74</xdr:row>
      <xdr:rowOff>10583</xdr:rowOff>
    </xdr:from>
    <xdr:to>
      <xdr:col>2</xdr:col>
      <xdr:colOff>3791796</xdr:colOff>
      <xdr:row>82</xdr:row>
      <xdr:rowOff>19473</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083" y="40851666"/>
          <a:ext cx="5612130" cy="15328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Mantenimiento%20y%20Medici&#243;n\Odorizaci&#243;n\S_Odorizador_Tot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Neuqu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Gral%20Roc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Viedm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Bariloch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SM%20de%20los%20And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Junin%20de%20los%20And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Catri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Esque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Cipolett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Rio%20Grand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Ingenieria%20e%20Integridad\S_Renovacion%20gto%20FUEGUIN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C.%20Rivadavi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Rio%20Gallego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Ushua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V.%20Regin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Puerto%20Madry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Chos%20Mal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Centenari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Senillos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Lamarqu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Fernandez%20O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Mantenimiento%20y%20Medici&#243;n\Regulaci&#243;n\S_Regulaci&#243;n_Total.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Sarmient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S_Refuerzo%20ramal%20Choele%20Choe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Santa%20Cruz.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Rio%20Colorad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Zapal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Cutral%20C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Villalong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S_Refuerzo%20gto%20San%20Juli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Mantenimiento%20y%20Medici&#243;n\Medici&#243;n\S_Medici&#243;n_Tot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S_Refuerzo%20gto%20Catri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S_Refuerzo%20ramal%20Neuqu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Las%20Gruta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Patagon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lorenzo\AppData\Local\Microsoft\Windows\Temporary%20Internet%20Files\Content.Outlook\9977M344\Presupuestos\CGS\Proyectos\Redes\S_Refuerzo%20red%20San%20Antonio%20Oes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Hoja3"/>
    </sheetNames>
    <sheetDataSet>
      <sheetData sheetId="0">
        <row r="5">
          <cell r="B5" t="str">
            <v>Instalación de odorizadores</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Neuquen</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Gral. Roca</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Viedma</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Bariloche</v>
          </cell>
        </row>
      </sheetData>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San Martin de los Andes</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Junin de los Andes</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Catriel</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Esquel</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Cipolletti</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Río Grande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Adecuación Gasoducto Fueguino</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Comodoro Rivadavia</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Río Gallegos</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Ushuaia</v>
          </cell>
        </row>
      </sheetData>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Villa Regina</v>
          </cell>
        </row>
      </sheetData>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Puerto Madryn</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Chos Malal</v>
          </cell>
        </row>
      </sheetData>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Centenario</v>
          </cell>
        </row>
      </sheetData>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Senillosa</v>
          </cell>
        </row>
      </sheetData>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Lamarque</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Fernandez Oro</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_"/>
      <sheetName val="Hoja3"/>
    </sheetNames>
    <sheetDataSet>
      <sheetData sheetId="0">
        <row r="5">
          <cell r="B5" t="str">
            <v>Plantas Reguladoras</v>
          </cell>
        </row>
      </sheetData>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Sarmiento</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Ramal de alimentación a Choele Choel</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Pto. Santa Cruz</v>
          </cell>
        </row>
      </sheetData>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Rio Colorado</v>
          </cell>
        </row>
      </sheetData>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Zapala</v>
          </cell>
        </row>
      </sheetData>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Cutral Co</v>
          </cell>
        </row>
      </sheetData>
      <sheetData sheetId="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Villalonga</v>
          </cell>
        </row>
      </sheetData>
      <sheetData sheetId="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Gasoducto de alimentación a San Julian</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Hoja3"/>
    </sheetNames>
    <sheetDataSet>
      <sheetData sheetId="0">
        <row r="5">
          <cell r="B5" t="str">
            <v>Instalación de puentes de medición</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Sistema Catriel - 25 de Mayo</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Sistema Neuquino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Las Grutas</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Refuezo red Carmen de Patagones</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P"/>
      <sheetName val="Hoja3"/>
    </sheetNames>
    <sheetDataSet>
      <sheetData sheetId="0">
        <row r="5">
          <cell r="B5" t="str">
            <v>Refuerzo Red San Antonio Oeste</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5"/>
  <sheetViews>
    <sheetView tabSelected="1" topLeftCell="A61" zoomScale="90" zoomScaleNormal="90" zoomScaleSheetLayoutView="70" zoomScalePageLayoutView="96" workbookViewId="0">
      <selection activeCell="C88" sqref="C88"/>
    </sheetView>
  </sheetViews>
  <sheetFormatPr baseColWidth="10" defaultRowHeight="15" x14ac:dyDescent="0.25"/>
  <cols>
    <col min="1" max="1" width="19.140625" customWidth="1"/>
    <col min="2" max="2" width="28.28515625" customWidth="1"/>
    <col min="3" max="3" width="60.5703125" customWidth="1"/>
    <col min="4" max="4" width="25.85546875" customWidth="1"/>
    <col min="5" max="5" width="15" customWidth="1"/>
  </cols>
  <sheetData>
    <row r="2" spans="1:5" ht="13.5" customHeight="1" thickBot="1" x14ac:dyDescent="0.3">
      <c r="A2" s="28"/>
      <c r="B2" s="28"/>
      <c r="C2" s="28"/>
      <c r="D2" s="28"/>
    </row>
    <row r="3" spans="1:5" ht="27.75" customHeight="1" x14ac:dyDescent="0.25">
      <c r="A3" s="24" t="s">
        <v>130</v>
      </c>
      <c r="B3" s="25"/>
      <c r="C3" s="25"/>
      <c r="D3" s="25"/>
    </row>
    <row r="4" spans="1:5" ht="18.75" customHeight="1" thickBot="1" x14ac:dyDescent="0.3">
      <c r="A4" s="26"/>
      <c r="B4" s="27"/>
      <c r="C4" s="27"/>
      <c r="D4" s="27"/>
    </row>
    <row r="5" spans="1:5" s="17" customFormat="1" ht="16.5" thickBot="1" x14ac:dyDescent="0.3">
      <c r="A5" s="14" t="s">
        <v>3</v>
      </c>
      <c r="B5" s="15" t="s">
        <v>0</v>
      </c>
      <c r="C5" s="15" t="s">
        <v>1</v>
      </c>
      <c r="D5" s="15" t="s">
        <v>2</v>
      </c>
      <c r="E5" s="16"/>
    </row>
    <row r="6" spans="1:5" ht="63" customHeight="1" x14ac:dyDescent="0.25">
      <c r="A6" s="18">
        <v>47</v>
      </c>
      <c r="B6" s="19" t="s">
        <v>4</v>
      </c>
      <c r="C6" s="19" t="s">
        <v>5</v>
      </c>
      <c r="D6" s="20" t="s">
        <v>6</v>
      </c>
    </row>
    <row r="7" spans="1:5" ht="33.75" customHeight="1" x14ac:dyDescent="0.25">
      <c r="A7" s="1">
        <v>48</v>
      </c>
      <c r="B7" s="2" t="s">
        <v>7</v>
      </c>
      <c r="C7" s="2" t="s">
        <v>8</v>
      </c>
      <c r="D7" s="3" t="s">
        <v>6</v>
      </c>
    </row>
    <row r="8" spans="1:5" ht="31.5" customHeight="1" x14ac:dyDescent="0.25">
      <c r="A8" s="1">
        <v>50</v>
      </c>
      <c r="B8" s="2" t="str">
        <f>+[1]CGS!$B$5</f>
        <v>Instalación de odorizadores</v>
      </c>
      <c r="C8" s="2" t="s">
        <v>9</v>
      </c>
      <c r="D8" s="3" t="s">
        <v>6</v>
      </c>
    </row>
    <row r="9" spans="1:5" ht="72" customHeight="1" x14ac:dyDescent="0.25">
      <c r="A9" s="1">
        <v>42</v>
      </c>
      <c r="B9" s="2" t="s">
        <v>10</v>
      </c>
      <c r="C9" s="2" t="s">
        <v>11</v>
      </c>
      <c r="D9" s="3" t="s">
        <v>6</v>
      </c>
    </row>
    <row r="10" spans="1:5" ht="62.25" customHeight="1" x14ac:dyDescent="0.25">
      <c r="A10" s="1">
        <v>43</v>
      </c>
      <c r="B10" s="2" t="s">
        <v>12</v>
      </c>
      <c r="C10" s="2" t="s">
        <v>13</v>
      </c>
      <c r="D10" s="3" t="s">
        <v>6</v>
      </c>
    </row>
    <row r="11" spans="1:5" ht="70.5" customHeight="1" x14ac:dyDescent="0.25">
      <c r="A11" s="1">
        <v>44</v>
      </c>
      <c r="B11" s="2" t="s">
        <v>14</v>
      </c>
      <c r="C11" s="2" t="s">
        <v>15</v>
      </c>
      <c r="D11" s="3" t="s">
        <v>6</v>
      </c>
    </row>
    <row r="12" spans="1:5" ht="47.25" customHeight="1" x14ac:dyDescent="0.25">
      <c r="A12" s="1">
        <v>45</v>
      </c>
      <c r="B12" s="2" t="s">
        <v>16</v>
      </c>
      <c r="C12" s="2" t="s">
        <v>17</v>
      </c>
      <c r="D12" s="3" t="s">
        <v>6</v>
      </c>
    </row>
    <row r="13" spans="1:5" ht="39.75" customHeight="1" x14ac:dyDescent="0.25">
      <c r="A13" s="1">
        <v>52</v>
      </c>
      <c r="B13" s="2" t="str">
        <f>+[2]CGP!$B$5</f>
        <v>Adecuación Gasoducto Fueguino</v>
      </c>
      <c r="C13" s="2"/>
      <c r="D13" s="3" t="s">
        <v>6</v>
      </c>
    </row>
    <row r="14" spans="1:5" ht="60" customHeight="1" x14ac:dyDescent="0.25">
      <c r="A14" s="1">
        <v>53</v>
      </c>
      <c r="B14" s="2" t="s">
        <v>18</v>
      </c>
      <c r="C14" s="2"/>
      <c r="D14" s="3" t="s">
        <v>19</v>
      </c>
    </row>
    <row r="15" spans="1:5" ht="40.5" customHeight="1" x14ac:dyDescent="0.25">
      <c r="A15" s="1">
        <v>54</v>
      </c>
      <c r="B15" s="2" t="str">
        <f>+[3]CG_!$B$5</f>
        <v>Plantas Reguladoras</v>
      </c>
      <c r="C15" s="2" t="s">
        <v>20</v>
      </c>
      <c r="D15" s="3" t="s">
        <v>6</v>
      </c>
    </row>
    <row r="16" spans="1:5" ht="36" customHeight="1" x14ac:dyDescent="0.25">
      <c r="A16" s="1">
        <v>55</v>
      </c>
      <c r="B16" s="2" t="s">
        <v>21</v>
      </c>
      <c r="C16" s="2" t="s">
        <v>8</v>
      </c>
      <c r="D16" s="3" t="s">
        <v>6</v>
      </c>
    </row>
    <row r="17" spans="1:4" ht="42" customHeight="1" x14ac:dyDescent="0.25">
      <c r="A17" s="1">
        <v>46</v>
      </c>
      <c r="B17" s="2" t="s">
        <v>22</v>
      </c>
      <c r="C17" s="2" t="s">
        <v>23</v>
      </c>
      <c r="D17" s="3" t="s">
        <v>24</v>
      </c>
    </row>
    <row r="18" spans="1:4" ht="63.75" customHeight="1" x14ac:dyDescent="0.25">
      <c r="A18" s="1">
        <v>49</v>
      </c>
      <c r="B18" s="2" t="str">
        <f>+[4]CGS!$B$5</f>
        <v>Instalación de puentes de medición</v>
      </c>
      <c r="C18" s="2" t="s">
        <v>25</v>
      </c>
      <c r="D18" s="3" t="s">
        <v>6</v>
      </c>
    </row>
    <row r="19" spans="1:4" ht="45.75" customHeight="1" x14ac:dyDescent="0.25">
      <c r="A19" s="1">
        <v>51</v>
      </c>
      <c r="B19" s="2" t="s">
        <v>26</v>
      </c>
      <c r="C19" s="2" t="s">
        <v>27</v>
      </c>
      <c r="D19" s="3" t="s">
        <v>6</v>
      </c>
    </row>
    <row r="20" spans="1:4" ht="79.5" customHeight="1" x14ac:dyDescent="0.25">
      <c r="A20" s="1">
        <v>56</v>
      </c>
      <c r="B20" s="2" t="s">
        <v>28</v>
      </c>
      <c r="C20" s="2" t="s">
        <v>29</v>
      </c>
      <c r="D20" s="3" t="s">
        <v>30</v>
      </c>
    </row>
    <row r="21" spans="1:4" ht="57.75" customHeight="1" x14ac:dyDescent="0.25">
      <c r="A21" s="1">
        <v>59</v>
      </c>
      <c r="B21" s="2" t="s">
        <v>31</v>
      </c>
      <c r="C21" s="2" t="s">
        <v>32</v>
      </c>
      <c r="D21" s="3" t="s">
        <v>30</v>
      </c>
    </row>
    <row r="22" spans="1:4" ht="90" customHeight="1" x14ac:dyDescent="0.25">
      <c r="A22" s="1">
        <v>57</v>
      </c>
      <c r="B22" s="2" t="s">
        <v>33</v>
      </c>
      <c r="C22" s="2" t="s">
        <v>34</v>
      </c>
      <c r="D22" s="3" t="s">
        <v>30</v>
      </c>
    </row>
    <row r="23" spans="1:4" ht="63.75" customHeight="1" x14ac:dyDescent="0.25">
      <c r="A23" s="1">
        <v>58</v>
      </c>
      <c r="B23" s="2" t="s">
        <v>35</v>
      </c>
      <c r="C23" s="2" t="s">
        <v>36</v>
      </c>
      <c r="D23" s="3" t="s">
        <v>30</v>
      </c>
    </row>
    <row r="24" spans="1:4" ht="84.75" customHeight="1" x14ac:dyDescent="0.25">
      <c r="A24" s="1">
        <v>60</v>
      </c>
      <c r="B24" s="2" t="s">
        <v>37</v>
      </c>
      <c r="C24" s="2" t="s">
        <v>38</v>
      </c>
      <c r="D24" s="3" t="s">
        <v>30</v>
      </c>
    </row>
    <row r="25" spans="1:4" ht="88.5" customHeight="1" x14ac:dyDescent="0.25">
      <c r="A25" s="1">
        <v>61</v>
      </c>
      <c r="B25" s="2" t="s">
        <v>39</v>
      </c>
      <c r="C25" s="2" t="s">
        <v>40</v>
      </c>
      <c r="D25" s="3" t="s">
        <v>41</v>
      </c>
    </row>
    <row r="26" spans="1:4" ht="120" customHeight="1" x14ac:dyDescent="0.25">
      <c r="A26" s="1">
        <v>62</v>
      </c>
      <c r="B26" s="2" t="s">
        <v>42</v>
      </c>
      <c r="C26" s="2" t="s">
        <v>43</v>
      </c>
      <c r="D26" s="3" t="s">
        <v>41</v>
      </c>
    </row>
    <row r="27" spans="1:4" ht="75.75" customHeight="1" x14ac:dyDescent="0.25">
      <c r="A27" s="1">
        <v>63</v>
      </c>
      <c r="B27" s="2" t="s">
        <v>44</v>
      </c>
      <c r="C27" s="2" t="s">
        <v>45</v>
      </c>
      <c r="D27" s="3" t="s">
        <v>41</v>
      </c>
    </row>
    <row r="28" spans="1:4" ht="63" customHeight="1" x14ac:dyDescent="0.25">
      <c r="A28" s="1">
        <v>64</v>
      </c>
      <c r="B28" s="2" t="s">
        <v>46</v>
      </c>
      <c r="C28" s="2" t="s">
        <v>47</v>
      </c>
      <c r="D28" s="3" t="s">
        <v>41</v>
      </c>
    </row>
    <row r="29" spans="1:4" ht="75" customHeight="1" x14ac:dyDescent="0.25">
      <c r="A29" s="1">
        <v>65</v>
      </c>
      <c r="B29" s="2" t="s">
        <v>48</v>
      </c>
      <c r="C29" s="2" t="s">
        <v>49</v>
      </c>
      <c r="D29" s="3" t="s">
        <v>41</v>
      </c>
    </row>
    <row r="30" spans="1:4" ht="99" customHeight="1" x14ac:dyDescent="0.25">
      <c r="A30" s="1">
        <v>66</v>
      </c>
      <c r="B30" s="2" t="s">
        <v>50</v>
      </c>
      <c r="C30" s="2" t="s">
        <v>51</v>
      </c>
      <c r="D30" s="3" t="s">
        <v>41</v>
      </c>
    </row>
    <row r="31" spans="1:4" ht="89.25" customHeight="1" x14ac:dyDescent="0.25">
      <c r="A31" s="1">
        <v>67</v>
      </c>
      <c r="B31" s="2" t="s">
        <v>52</v>
      </c>
      <c r="C31" s="2" t="s">
        <v>53</v>
      </c>
      <c r="D31" s="3" t="s">
        <v>41</v>
      </c>
    </row>
    <row r="32" spans="1:4" ht="67.5" customHeight="1" x14ac:dyDescent="0.25">
      <c r="A32" s="1">
        <v>68</v>
      </c>
      <c r="B32" s="2" t="s">
        <v>54</v>
      </c>
      <c r="C32" s="2" t="s">
        <v>55</v>
      </c>
      <c r="D32" s="3" t="s">
        <v>41</v>
      </c>
    </row>
    <row r="33" spans="1:4" ht="58.5" customHeight="1" x14ac:dyDescent="0.25">
      <c r="A33" s="1">
        <v>69</v>
      </c>
      <c r="B33" s="2" t="s">
        <v>56</v>
      </c>
      <c r="C33" s="2" t="s">
        <v>57</v>
      </c>
      <c r="D33" s="3" t="s">
        <v>41</v>
      </c>
    </row>
    <row r="34" spans="1:4" ht="115.5" customHeight="1" x14ac:dyDescent="0.25">
      <c r="A34" s="1">
        <v>71</v>
      </c>
      <c r="B34" s="2" t="s">
        <v>58</v>
      </c>
      <c r="C34" s="2" t="s">
        <v>59</v>
      </c>
      <c r="D34" s="3" t="s">
        <v>41</v>
      </c>
    </row>
    <row r="35" spans="1:4" ht="58.5" customHeight="1" x14ac:dyDescent="0.25">
      <c r="A35" s="1">
        <v>72</v>
      </c>
      <c r="B35" s="2" t="s">
        <v>60</v>
      </c>
      <c r="C35" s="2" t="s">
        <v>61</v>
      </c>
      <c r="D35" s="3" t="s">
        <v>41</v>
      </c>
    </row>
    <row r="36" spans="1:4" ht="84" customHeight="1" x14ac:dyDescent="0.25">
      <c r="A36" s="1">
        <v>73</v>
      </c>
      <c r="B36" s="2" t="s">
        <v>62</v>
      </c>
      <c r="C36" s="2" t="s">
        <v>63</v>
      </c>
      <c r="D36" s="3" t="s">
        <v>41</v>
      </c>
    </row>
    <row r="37" spans="1:4" ht="48" customHeight="1" x14ac:dyDescent="0.25">
      <c r="A37" s="1">
        <v>1</v>
      </c>
      <c r="B37" s="2" t="s">
        <v>64</v>
      </c>
      <c r="C37" s="2" t="s">
        <v>65</v>
      </c>
      <c r="D37" s="4" t="s">
        <v>66</v>
      </c>
    </row>
    <row r="38" spans="1:4" ht="30" x14ac:dyDescent="0.25">
      <c r="A38" s="1">
        <v>2</v>
      </c>
      <c r="B38" s="2" t="str">
        <f>+[5]CGP!$B$5</f>
        <v>Refuerzo Sistema Catriel - 25 de Mayo</v>
      </c>
      <c r="C38" s="2" t="s">
        <v>67</v>
      </c>
      <c r="D38" s="4" t="s">
        <v>68</v>
      </c>
    </row>
    <row r="39" spans="1:4" ht="30" x14ac:dyDescent="0.25">
      <c r="A39" s="1">
        <v>74</v>
      </c>
      <c r="B39" s="2" t="s">
        <v>69</v>
      </c>
      <c r="C39" s="2"/>
      <c r="D39" s="4" t="s">
        <v>70</v>
      </c>
    </row>
    <row r="40" spans="1:4" ht="85.5" customHeight="1" x14ac:dyDescent="0.25">
      <c r="A40" s="5">
        <v>3</v>
      </c>
      <c r="B40" s="6" t="str">
        <f>+[6]CGP!$B$5</f>
        <v>Refuerzo Sistema Neuquino</v>
      </c>
      <c r="C40" s="6" t="s">
        <v>71</v>
      </c>
      <c r="D40" s="7" t="s">
        <v>6</v>
      </c>
    </row>
    <row r="41" spans="1:4" ht="24.75" customHeight="1" x14ac:dyDescent="0.25">
      <c r="A41" s="1">
        <v>7</v>
      </c>
      <c r="B41" s="2" t="str">
        <f>+[7]CGP!$B$5</f>
        <v>Refuerzo Red Las Grutas</v>
      </c>
      <c r="C41" s="2" t="s">
        <v>72</v>
      </c>
      <c r="D41" s="3" t="s">
        <v>73</v>
      </c>
    </row>
    <row r="42" spans="1:4" ht="30" x14ac:dyDescent="0.25">
      <c r="A42" s="1">
        <v>5</v>
      </c>
      <c r="B42" s="2" t="str">
        <f>+[8]CGP!$B$5</f>
        <v>Refuezo red Carmen de Patagones</v>
      </c>
      <c r="C42" s="2" t="s">
        <v>74</v>
      </c>
      <c r="D42" s="3" t="s">
        <v>75</v>
      </c>
    </row>
    <row r="43" spans="1:4" ht="30" x14ac:dyDescent="0.25">
      <c r="A43" s="1">
        <v>6</v>
      </c>
      <c r="B43" s="2" t="str">
        <f>+[9]CGP!$B$5</f>
        <v>Refuerzo Red San Antonio Oeste</v>
      </c>
      <c r="C43" s="2" t="s">
        <v>76</v>
      </c>
      <c r="D43" s="3" t="s">
        <v>66</v>
      </c>
    </row>
    <row r="44" spans="1:4" ht="25.5" customHeight="1" x14ac:dyDescent="0.25">
      <c r="A44" s="1">
        <v>8</v>
      </c>
      <c r="B44" s="2" t="str">
        <f>+[10]CGP!$B$5</f>
        <v>Refuerzo Red Neuquen</v>
      </c>
      <c r="C44" s="2" t="s">
        <v>77</v>
      </c>
      <c r="D44" s="3" t="s">
        <v>78</v>
      </c>
    </row>
    <row r="45" spans="1:4" ht="24" customHeight="1" x14ac:dyDescent="0.25">
      <c r="A45" s="1">
        <v>9</v>
      </c>
      <c r="B45" s="2" t="str">
        <f>+[11]CGP!$B$5</f>
        <v>Refuerzo red Gral. Roca</v>
      </c>
      <c r="C45" s="2" t="s">
        <v>79</v>
      </c>
      <c r="D45" s="3" t="s">
        <v>80</v>
      </c>
    </row>
    <row r="46" spans="1:4" ht="82.5" customHeight="1" x14ac:dyDescent="0.25">
      <c r="A46" s="1">
        <v>4</v>
      </c>
      <c r="B46" s="2" t="s">
        <v>81</v>
      </c>
      <c r="C46" s="2" t="s">
        <v>82</v>
      </c>
      <c r="D46" s="4" t="s">
        <v>6</v>
      </c>
    </row>
    <row r="47" spans="1:4" ht="36" customHeight="1" x14ac:dyDescent="0.25">
      <c r="A47" s="5">
        <v>11</v>
      </c>
      <c r="B47" s="6" t="s">
        <v>83</v>
      </c>
      <c r="C47" s="6" t="s">
        <v>84</v>
      </c>
      <c r="D47" s="7" t="s">
        <v>85</v>
      </c>
    </row>
    <row r="48" spans="1:4" ht="23.25" customHeight="1" x14ac:dyDescent="0.25">
      <c r="A48" s="1">
        <v>12</v>
      </c>
      <c r="B48" s="2" t="str">
        <f>+[12]CGP!$B$5</f>
        <v>Refuerzo Red Viedma</v>
      </c>
      <c r="C48" s="2" t="s">
        <v>86</v>
      </c>
      <c r="D48" s="3" t="s">
        <v>85</v>
      </c>
    </row>
    <row r="49" spans="1:4" ht="21.75" customHeight="1" x14ac:dyDescent="0.25">
      <c r="A49" s="1">
        <v>13</v>
      </c>
      <c r="B49" s="2" t="str">
        <f>+[13]CGP!$B$5</f>
        <v>Refuerzo red Bariloche</v>
      </c>
      <c r="C49" s="2" t="s">
        <v>87</v>
      </c>
      <c r="D49" s="3" t="s">
        <v>19</v>
      </c>
    </row>
    <row r="50" spans="1:4" ht="30" x14ac:dyDescent="0.25">
      <c r="A50" s="1">
        <v>14</v>
      </c>
      <c r="B50" s="2" t="str">
        <f>+[14]CGP!$B$5</f>
        <v>Refuerzo red San Martin de los Andes</v>
      </c>
      <c r="C50" s="2" t="s">
        <v>88</v>
      </c>
      <c r="D50" s="3" t="s">
        <v>89</v>
      </c>
    </row>
    <row r="51" spans="1:4" ht="30" x14ac:dyDescent="0.25">
      <c r="A51" s="1">
        <v>15</v>
      </c>
      <c r="B51" s="2" t="str">
        <f>+[15]CGP!$B$5</f>
        <v>Refuerzo red Junin de los Andes</v>
      </c>
      <c r="C51" s="2" t="s">
        <v>90</v>
      </c>
      <c r="D51" s="3" t="s">
        <v>91</v>
      </c>
    </row>
    <row r="52" spans="1:4" x14ac:dyDescent="0.25">
      <c r="A52" s="1">
        <v>16</v>
      </c>
      <c r="B52" s="2" t="str">
        <f>+[16]CGP!$B$5</f>
        <v>Refuerzo red Catriel</v>
      </c>
      <c r="C52" s="2" t="s">
        <v>92</v>
      </c>
      <c r="D52" s="3" t="s">
        <v>68</v>
      </c>
    </row>
    <row r="53" spans="1:4" x14ac:dyDescent="0.25">
      <c r="A53" s="1">
        <v>17</v>
      </c>
      <c r="B53" s="2" t="str">
        <f>+[17]CGP!$B$5</f>
        <v>Refuerzo red Esquel</v>
      </c>
      <c r="C53" s="2" t="s">
        <v>93</v>
      </c>
      <c r="D53" s="3" t="s">
        <v>94</v>
      </c>
    </row>
    <row r="54" spans="1:4" x14ac:dyDescent="0.25">
      <c r="A54" s="1">
        <v>18</v>
      </c>
      <c r="B54" s="2" t="str">
        <f>+[18]CGP!$B$5</f>
        <v>Refuerzo Red Cipolletti</v>
      </c>
      <c r="C54" s="2" t="s">
        <v>95</v>
      </c>
      <c r="D54" s="3" t="s">
        <v>96</v>
      </c>
    </row>
    <row r="55" spans="1:4" x14ac:dyDescent="0.25">
      <c r="A55" s="1">
        <v>19</v>
      </c>
      <c r="B55" s="2" t="str">
        <f>+[19]CGP!$B$5</f>
        <v>Refuerzo red Río Grande</v>
      </c>
      <c r="C55" s="2" t="s">
        <v>97</v>
      </c>
      <c r="D55" s="3" t="s">
        <v>98</v>
      </c>
    </row>
    <row r="56" spans="1:4" ht="30" x14ac:dyDescent="0.25">
      <c r="A56" s="1">
        <v>21</v>
      </c>
      <c r="B56" s="2" t="str">
        <f>+[20]CGP!$B$5</f>
        <v>Refuerzo red Comodoro Rivadavia</v>
      </c>
      <c r="C56" s="2" t="s">
        <v>99</v>
      </c>
      <c r="D56" s="3" t="s">
        <v>100</v>
      </c>
    </row>
    <row r="57" spans="1:4" ht="30" x14ac:dyDescent="0.25">
      <c r="A57" s="1">
        <v>22</v>
      </c>
      <c r="B57" s="2" t="str">
        <f>+[21]CGP!$B$5</f>
        <v>Refuerzo Red Río Gallegos</v>
      </c>
      <c r="C57" s="2" t="s">
        <v>101</v>
      </c>
      <c r="D57" s="3" t="s">
        <v>102</v>
      </c>
    </row>
    <row r="58" spans="1:4" ht="21" customHeight="1" x14ac:dyDescent="0.25">
      <c r="A58" s="1">
        <v>23</v>
      </c>
      <c r="B58" s="2" t="str">
        <f>+[22]CGP!$B$5</f>
        <v>Refuerzo red Ushuaia</v>
      </c>
      <c r="C58" s="2" t="s">
        <v>103</v>
      </c>
      <c r="D58" s="3" t="s">
        <v>104</v>
      </c>
    </row>
    <row r="59" spans="1:4" ht="23.25" customHeight="1" x14ac:dyDescent="0.25">
      <c r="A59" s="1">
        <v>24</v>
      </c>
      <c r="B59" s="2" t="str">
        <f>+[23]CGP!$B$5</f>
        <v>Refuerzo red Villa Regina</v>
      </c>
      <c r="C59" s="2" t="s">
        <v>105</v>
      </c>
      <c r="D59" s="3" t="s">
        <v>106</v>
      </c>
    </row>
    <row r="60" spans="1:4" ht="30" x14ac:dyDescent="0.25">
      <c r="A60" s="1">
        <v>25</v>
      </c>
      <c r="B60" s="2" t="str">
        <f>+[24]CGP!$B$5</f>
        <v>Refuerzo red Puerto Madryn</v>
      </c>
      <c r="C60" s="2" t="s">
        <v>90</v>
      </c>
      <c r="D60" s="3" t="s">
        <v>24</v>
      </c>
    </row>
    <row r="61" spans="1:4" x14ac:dyDescent="0.25">
      <c r="A61" s="1">
        <v>26</v>
      </c>
      <c r="B61" s="2" t="str">
        <f>+[25]CGP!$B$5</f>
        <v>Refuerzo red Chos Malal</v>
      </c>
      <c r="C61" s="2" t="s">
        <v>107</v>
      </c>
      <c r="D61" s="3" t="s">
        <v>108</v>
      </c>
    </row>
    <row r="62" spans="1:4" x14ac:dyDescent="0.25">
      <c r="A62" s="1">
        <v>27</v>
      </c>
      <c r="B62" s="2" t="str">
        <f>+[26]CGP!$B$5</f>
        <v>Refuerzo red Centenario</v>
      </c>
      <c r="C62" s="2" t="s">
        <v>109</v>
      </c>
      <c r="D62" s="3" t="s">
        <v>110</v>
      </c>
    </row>
    <row r="63" spans="1:4" x14ac:dyDescent="0.25">
      <c r="A63" s="1">
        <v>28</v>
      </c>
      <c r="B63" s="2" t="str">
        <f>+[27]CGP!$B$5</f>
        <v>Refuerzo red Senillosa</v>
      </c>
      <c r="C63" s="2" t="s">
        <v>111</v>
      </c>
      <c r="D63" s="3" t="s">
        <v>112</v>
      </c>
    </row>
    <row r="64" spans="1:4" x14ac:dyDescent="0.25">
      <c r="A64" s="1">
        <v>29</v>
      </c>
      <c r="B64" s="2" t="str">
        <f>+[28]CGP!$B$5</f>
        <v>Refuerzo Red Lamarque</v>
      </c>
      <c r="C64" s="2" t="s">
        <v>113</v>
      </c>
      <c r="D64" s="3" t="s">
        <v>114</v>
      </c>
    </row>
    <row r="65" spans="1:5" ht="30" x14ac:dyDescent="0.25">
      <c r="A65" s="1">
        <v>30</v>
      </c>
      <c r="B65" s="2" t="str">
        <f>+[29]CGP!$B$5</f>
        <v>Refuerzo Red Fernandez Oro</v>
      </c>
      <c r="C65" s="2" t="s">
        <v>115</v>
      </c>
      <c r="D65" s="3" t="s">
        <v>116</v>
      </c>
    </row>
    <row r="66" spans="1:5" x14ac:dyDescent="0.25">
      <c r="A66" s="1">
        <v>33</v>
      </c>
      <c r="B66" s="2" t="str">
        <f>+[30]CGP!$B$5</f>
        <v>Refuerzo Red Sarmiento</v>
      </c>
      <c r="C66" s="2" t="s">
        <v>88</v>
      </c>
      <c r="D66" s="3" t="s">
        <v>117</v>
      </c>
    </row>
    <row r="67" spans="1:5" ht="45" x14ac:dyDescent="0.25">
      <c r="A67" s="1">
        <v>34</v>
      </c>
      <c r="B67" s="2" t="str">
        <f>+[31]CGP!$B$5</f>
        <v>Refuerzo Ramal de alimentación a Choele Choel</v>
      </c>
      <c r="C67" s="2" t="s">
        <v>118</v>
      </c>
      <c r="D67" s="4" t="s">
        <v>119</v>
      </c>
    </row>
    <row r="68" spans="1:5" ht="30" x14ac:dyDescent="0.25">
      <c r="A68" s="1">
        <v>36</v>
      </c>
      <c r="B68" s="2" t="str">
        <f>+[32]CGP!$B$5</f>
        <v>Refuerzo Red Pto. Santa Cruz</v>
      </c>
      <c r="C68" s="2" t="s">
        <v>111</v>
      </c>
      <c r="D68" s="3" t="s">
        <v>120</v>
      </c>
    </row>
    <row r="69" spans="1:5" x14ac:dyDescent="0.25">
      <c r="A69" s="1">
        <v>37</v>
      </c>
      <c r="B69" s="2" t="str">
        <f>+[33]CGP!$B$5</f>
        <v>Refuerzo red Rio Colorado</v>
      </c>
      <c r="C69" s="2" t="s">
        <v>121</v>
      </c>
      <c r="D69" s="3" t="s">
        <v>122</v>
      </c>
    </row>
    <row r="70" spans="1:5" x14ac:dyDescent="0.25">
      <c r="A70" s="1">
        <v>38</v>
      </c>
      <c r="B70" s="2" t="str">
        <f>+[34]CGP!$B$5</f>
        <v>Refuerzo Red Zapala</v>
      </c>
      <c r="C70" s="2" t="s">
        <v>93</v>
      </c>
      <c r="D70" s="3" t="s">
        <v>123</v>
      </c>
    </row>
    <row r="71" spans="1:5" x14ac:dyDescent="0.25">
      <c r="A71" s="1">
        <v>39</v>
      </c>
      <c r="B71" s="2" t="str">
        <f>+[35]CGP!$B$5</f>
        <v>Refuerzo red Cutral Co</v>
      </c>
      <c r="C71" s="2" t="s">
        <v>124</v>
      </c>
      <c r="D71" s="3" t="s">
        <v>125</v>
      </c>
    </row>
    <row r="72" spans="1:5" x14ac:dyDescent="0.25">
      <c r="A72" s="1">
        <v>40</v>
      </c>
      <c r="B72" s="2" t="str">
        <f>+[36]CGP!$B$5</f>
        <v>Refuerzo red Villalonga</v>
      </c>
      <c r="C72" s="2" t="s">
        <v>126</v>
      </c>
      <c r="D72" s="3" t="s">
        <v>127</v>
      </c>
    </row>
    <row r="73" spans="1:5" ht="30.75" thickBot="1" x14ac:dyDescent="0.3">
      <c r="A73" s="21">
        <v>35</v>
      </c>
      <c r="B73" s="22" t="str">
        <f>+[37]CGP!$B$5</f>
        <v>Refuerzo Gasoducto de alimentación a San Julian</v>
      </c>
      <c r="C73" s="22" t="s">
        <v>128</v>
      </c>
      <c r="D73" s="23" t="s">
        <v>129</v>
      </c>
      <c r="E73" s="8"/>
    </row>
    <row r="74" spans="1:5" ht="25.5" customHeight="1" x14ac:dyDescent="0.25">
      <c r="A74" s="9"/>
      <c r="B74" s="10"/>
      <c r="C74" s="10"/>
      <c r="D74" s="16"/>
      <c r="E74" s="12"/>
    </row>
    <row r="75" spans="1:5" x14ac:dyDescent="0.25">
      <c r="A75" s="9"/>
      <c r="B75" s="10"/>
      <c r="D75" s="11"/>
      <c r="E75" s="13"/>
    </row>
  </sheetData>
  <mergeCells count="1">
    <mergeCell ref="A3:D4"/>
  </mergeCells>
  <printOptions horizontalCentered="1"/>
  <pageMargins left="0.70866141732283472" right="0.70866141732283472" top="1.1417322834645669" bottom="0.74803149606299213" header="0.31496062992125984" footer="0.31496062992125984"/>
  <pageSetup paperSize="9" scale="79" fitToHeight="0" orientation="landscape" r:id="rId1"/>
  <headerFooter>
    <oddHeader>&amp;L&amp;G&amp;R
2017 - AÑO DE LAS ENERGÍAS RENOVABLES</oddHeader>
  </headerFooter>
  <rowBreaks count="4" manualBreakCount="4">
    <brk id="13" max="5" man="1"/>
    <brk id="22" max="5" man="1"/>
    <brk id="34" max="5" man="1"/>
    <brk id="46" max="5"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III -INVERS.OBLIGATORIAS</vt:lpstr>
      <vt:lpstr>'ANEXO III -INVERS.OBLIGATORIAS'!Área_de_impresión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Javier Perdomo</dc:creator>
  <cp:lastModifiedBy>Jorge Guillermo Diaz</cp:lastModifiedBy>
  <cp:lastPrinted>2017-03-31T00:07:16Z</cp:lastPrinted>
  <dcterms:created xsi:type="dcterms:W3CDTF">2016-05-13T21:30:47Z</dcterms:created>
  <dcterms:modified xsi:type="dcterms:W3CDTF">2017-10-26T16:00:53Z</dcterms:modified>
</cp:coreProperties>
</file>